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8455" windowHeight="12000"/>
  </bookViews>
  <sheets>
    <sheet name="ianuarie" sheetId="1" r:id="rId1"/>
  </sheets>
  <calcPr calcId="124519"/>
</workbook>
</file>

<file path=xl/calcChain.xml><?xml version="1.0" encoding="utf-8"?>
<calcChain xmlns="http://schemas.openxmlformats.org/spreadsheetml/2006/main">
  <c r="D66" i="1"/>
  <c r="D65"/>
  <c r="D64"/>
  <c r="D63"/>
  <c r="D62"/>
  <c r="D61"/>
  <c r="D60"/>
  <c r="D59"/>
  <c r="D58"/>
  <c r="D57"/>
  <c r="D56"/>
  <c r="D55"/>
  <c r="D54"/>
  <c r="D53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<sst xmlns="http://schemas.openxmlformats.org/spreadsheetml/2006/main" count="134" uniqueCount="41">
  <si>
    <t>Spitale-Lg.109</t>
  </si>
  <si>
    <t>INSTITUTUL DE BOLI CARDIOVASCULARE TIMISOARA</t>
  </si>
  <si>
    <t>SPITAL CLINIC DE URGENTA PENTRU COPII  LOUIS TURCANU  TIMISOARA</t>
  </si>
  <si>
    <t>SPITALUL CLINIC CF TIMISOARA</t>
  </si>
  <si>
    <t>SPITALUL CLINIC DE BOLI INFECTIOASE SI PNEUMOFTIZIOLOGIE DR.V.BABES TIMISOARA</t>
  </si>
  <si>
    <t>SPITALUL CLINIC JUDETEAN DE URGENTA  Pius Brînzeu  TIMISOARA</t>
  </si>
  <si>
    <t>SPITALUL CLINIC MUNICIPAL DE URGENTA TIMISOARA</t>
  </si>
  <si>
    <t>cod fiscal</t>
  </si>
  <si>
    <t>explicatii</t>
  </si>
  <si>
    <t>denumire furnizor</t>
  </si>
  <si>
    <t>sume achitate ianuarie 2024</t>
  </si>
  <si>
    <t>Spitale -hrana</t>
  </si>
  <si>
    <t>CENTRUL MED.DE EVALUARE,TERAPIE,EDUC.MED. SPECIFICA SI RECUP. PTR. COPII SI TINERI  CRISTIAN SERBAN BUZIAS</t>
  </si>
  <si>
    <t>SPITALUL DE PSIHIATRIE GATAIA</t>
  </si>
  <si>
    <t>SPITALUL DE PSIHIATRIE SI PENTRU MASURI DE SIGURANTA JEBEL</t>
  </si>
  <si>
    <t>SPITALUL DR. KARL DIEL - JIMBOLIA</t>
  </si>
  <si>
    <t>SPITALUL MUNICIPAL  DR.TEODOR ANDREI  - LUGOJ</t>
  </si>
  <si>
    <t>SPITALUL ORASENESC DETA</t>
  </si>
  <si>
    <t>SPITALUL ORASENESC FAGET</t>
  </si>
  <si>
    <t>SPITALUL ORASENESC SANNICOLAU MARE</t>
  </si>
  <si>
    <t>Spitale activitate curenta</t>
  </si>
  <si>
    <t>ASOCIATIA ONCOHELP TIMISOARA</t>
  </si>
  <si>
    <t>CABINET PARTICULAR POLICLINIC ALGOMED SRL</t>
  </si>
  <si>
    <t>CENTRUL MEDICAL SF.STEFAN</t>
  </si>
  <si>
    <t xml:space="preserve">CENTRUL MED.DE EVALUARE,TERAPIE,EDUC.MED. SPECIFICA SI RECUP. PTR. COPII SI TINERI  CRISTIAN SERBAN </t>
  </si>
  <si>
    <t>FEDERATIA CARITAS A DIECEZEI TIMISOARA</t>
  </si>
  <si>
    <t>KARDINAL ONE MEDICAL SRL</t>
  </si>
  <si>
    <t>MED LIFE SA BUCURESTI SUCURSALA TIMISOARA</t>
  </si>
  <si>
    <t>R.T.C. RADIOLOGY THERAPEUTIC CENTER SRL- PUNCT DE LUCRU DUMBRAVITA</t>
  </si>
  <si>
    <t>S.C. ONCOCENTER-ONCOLOGIE CLINICA SRL</t>
  </si>
  <si>
    <t>SC CENTRUL MEDICAL SF. MARIA SRL</t>
  </si>
  <si>
    <t>SC M-PROFILAXIS SRL</t>
  </si>
  <si>
    <t>SC MATERNA CARE SRL</t>
  </si>
  <si>
    <t>SC POLICLINICA DARIMEDIC SRL</t>
  </si>
  <si>
    <t>ROCORDIS</t>
  </si>
  <si>
    <t>Subprogr radioterapie bolnavi cu afectiuni oncologice</t>
  </si>
  <si>
    <t>ASOCIATIA ONCOHELP</t>
  </si>
  <si>
    <t>R.T.C. RADIOLOGY THERAPEUTIC CENTER SRL-</t>
  </si>
  <si>
    <t>Diag imunofenotipic citogenetic si biomolec al leucemiei</t>
  </si>
  <si>
    <t>SPITAL CLINIC DE URGENTA PENTRU COPII "LOUIS TURCANU</t>
  </si>
  <si>
    <t>TRANSFERURI INTRE UNITATI ALE ADMINISTRATIEI PUBLICE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</si>
</sst>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>
      <selection activeCell="A53" sqref="A53:D66"/>
    </sheetView>
  </sheetViews>
  <sheetFormatPr defaultRowHeight="15"/>
  <cols>
    <col min="1" max="1" width="10.85546875" style="3" customWidth="1"/>
    <col min="2" max="2" width="52.5703125" style="3" bestFit="1" customWidth="1"/>
    <col min="3" max="3" width="54.140625" style="3" bestFit="1" customWidth="1"/>
    <col min="4" max="4" width="15.28515625" style="3" customWidth="1"/>
    <col min="5" max="16384" width="9.140625" style="3"/>
  </cols>
  <sheetData>
    <row r="1" spans="1:4" ht="30">
      <c r="A1" s="1" t="s">
        <v>7</v>
      </c>
      <c r="B1" s="1" t="s">
        <v>8</v>
      </c>
      <c r="C1" s="1" t="s">
        <v>9</v>
      </c>
      <c r="D1" s="2" t="s">
        <v>10</v>
      </c>
    </row>
    <row r="2" spans="1:4">
      <c r="A2" s="4">
        <v>5189211</v>
      </c>
      <c r="B2" s="4" t="s">
        <v>0</v>
      </c>
      <c r="C2" s="5" t="s">
        <v>1</v>
      </c>
      <c r="D2" s="6">
        <f>46380+115875</f>
        <v>162255</v>
      </c>
    </row>
    <row r="3" spans="1:4" ht="30">
      <c r="A3" s="4">
        <v>4548538</v>
      </c>
      <c r="B3" s="4" t="s">
        <v>0</v>
      </c>
      <c r="C3" s="5" t="s">
        <v>2</v>
      </c>
      <c r="D3" s="6">
        <f>118730+304781</f>
        <v>423511</v>
      </c>
    </row>
    <row r="4" spans="1:4">
      <c r="A4" s="4">
        <v>2491516</v>
      </c>
      <c r="B4" s="4" t="s">
        <v>0</v>
      </c>
      <c r="C4" s="4" t="s">
        <v>3</v>
      </c>
      <c r="D4" s="6">
        <f>26742+66822</f>
        <v>93564</v>
      </c>
    </row>
    <row r="5" spans="1:4" ht="30">
      <c r="A5" s="4">
        <v>2487647</v>
      </c>
      <c r="B5" s="4" t="s">
        <v>0</v>
      </c>
      <c r="C5" s="5" t="s">
        <v>4</v>
      </c>
      <c r="D5" s="6">
        <f>44990+110213</f>
        <v>155203</v>
      </c>
    </row>
    <row r="6" spans="1:4" ht="30">
      <c r="A6" s="4">
        <v>4663448</v>
      </c>
      <c r="B6" s="4" t="s">
        <v>0</v>
      </c>
      <c r="C6" s="5" t="s">
        <v>5</v>
      </c>
      <c r="D6" s="6">
        <f>401861+1021701</f>
        <v>1423562</v>
      </c>
    </row>
    <row r="7" spans="1:4">
      <c r="A7" s="4">
        <v>4483447</v>
      </c>
      <c r="B7" s="4" t="s">
        <v>0</v>
      </c>
      <c r="C7" s="5" t="s">
        <v>6</v>
      </c>
      <c r="D7" s="6">
        <f>355870+854555</f>
        <v>1210425</v>
      </c>
    </row>
    <row r="8" spans="1:4" ht="45">
      <c r="A8" s="4">
        <v>11302934</v>
      </c>
      <c r="B8" s="4" t="s">
        <v>11</v>
      </c>
      <c r="C8" s="5" t="s">
        <v>12</v>
      </c>
      <c r="D8" s="7">
        <f>49665+54506.64</f>
        <v>104171.64</v>
      </c>
    </row>
    <row r="9" spans="1:4">
      <c r="A9" s="4">
        <v>5189211</v>
      </c>
      <c r="B9" s="4" t="s">
        <v>11</v>
      </c>
      <c r="C9" s="5" t="s">
        <v>1</v>
      </c>
      <c r="D9" s="7">
        <f>92851+104450.81</f>
        <v>197301.81</v>
      </c>
    </row>
    <row r="10" spans="1:4" ht="30">
      <c r="A10" s="4">
        <v>4548538</v>
      </c>
      <c r="B10" s="4" t="s">
        <v>11</v>
      </c>
      <c r="C10" s="5" t="s">
        <v>2</v>
      </c>
      <c r="D10" s="7">
        <f>171496.63</f>
        <v>171496.63</v>
      </c>
    </row>
    <row r="11" spans="1:4">
      <c r="A11" s="4">
        <v>2491516</v>
      </c>
      <c r="B11" s="4" t="s">
        <v>11</v>
      </c>
      <c r="C11" s="4" t="s">
        <v>3</v>
      </c>
      <c r="D11" s="7">
        <f>30767+57376</f>
        <v>88143</v>
      </c>
    </row>
    <row r="12" spans="1:4" ht="30">
      <c r="A12" s="4">
        <v>2487647</v>
      </c>
      <c r="B12" s="4" t="s">
        <v>11</v>
      </c>
      <c r="C12" s="5" t="s">
        <v>4</v>
      </c>
      <c r="D12" s="7">
        <f>112090+109142.98</f>
        <v>221232.97999999998</v>
      </c>
    </row>
    <row r="13" spans="1:4" ht="30">
      <c r="A13" s="4">
        <v>4663448</v>
      </c>
      <c r="B13" s="4" t="s">
        <v>11</v>
      </c>
      <c r="C13" s="5" t="s">
        <v>5</v>
      </c>
      <c r="D13" s="7">
        <f>479630+260836.21</f>
        <v>740466.21</v>
      </c>
    </row>
    <row r="14" spans="1:4">
      <c r="A14" s="4">
        <v>4483447</v>
      </c>
      <c r="B14" s="4" t="s">
        <v>11</v>
      </c>
      <c r="C14" s="5" t="s">
        <v>6</v>
      </c>
      <c r="D14" s="7">
        <f>171080.43</f>
        <v>171080.43</v>
      </c>
    </row>
    <row r="15" spans="1:4">
      <c r="A15" s="4">
        <v>4483811</v>
      </c>
      <c r="B15" s="4" t="s">
        <v>11</v>
      </c>
      <c r="C15" s="4" t="s">
        <v>13</v>
      </c>
      <c r="D15" s="7">
        <f>282502+372020</f>
        <v>654522</v>
      </c>
    </row>
    <row r="16" spans="1:4" ht="30">
      <c r="A16" s="4">
        <v>5189300</v>
      </c>
      <c r="B16" s="4" t="s">
        <v>11</v>
      </c>
      <c r="C16" s="5" t="s">
        <v>14</v>
      </c>
      <c r="D16" s="7">
        <f>341759+374000</f>
        <v>715759</v>
      </c>
    </row>
    <row r="17" spans="1:4">
      <c r="A17" s="4">
        <v>2502771</v>
      </c>
      <c r="B17" s="4" t="s">
        <v>11</v>
      </c>
      <c r="C17" s="4" t="s">
        <v>15</v>
      </c>
      <c r="D17" s="7">
        <f>42075+60401</f>
        <v>102476</v>
      </c>
    </row>
    <row r="18" spans="1:4">
      <c r="A18" s="4">
        <v>2501652</v>
      </c>
      <c r="B18" s="4" t="s">
        <v>11</v>
      </c>
      <c r="C18" s="5" t="s">
        <v>16</v>
      </c>
      <c r="D18" s="7">
        <f>69410+93467</f>
        <v>162877</v>
      </c>
    </row>
    <row r="19" spans="1:4">
      <c r="A19" s="4">
        <v>2503408</v>
      </c>
      <c r="B19" s="4" t="s">
        <v>11</v>
      </c>
      <c r="C19" s="4" t="s">
        <v>17</v>
      </c>
      <c r="D19" s="7">
        <f>27082+34881</f>
        <v>61963</v>
      </c>
    </row>
    <row r="20" spans="1:4">
      <c r="A20" s="4">
        <v>4663456</v>
      </c>
      <c r="B20" s="4" t="s">
        <v>11</v>
      </c>
      <c r="C20" s="4" t="s">
        <v>18</v>
      </c>
      <c r="D20" s="7">
        <f>32010+58201</f>
        <v>90211</v>
      </c>
    </row>
    <row r="21" spans="1:4">
      <c r="A21" s="4">
        <v>4483765</v>
      </c>
      <c r="B21" s="4" t="s">
        <v>11</v>
      </c>
      <c r="C21" s="4" t="s">
        <v>19</v>
      </c>
      <c r="D21" s="7">
        <f>50061+63250</f>
        <v>113311</v>
      </c>
    </row>
    <row r="22" spans="1:4">
      <c r="A22" s="4">
        <v>17802939</v>
      </c>
      <c r="B22" s="4" t="s">
        <v>20</v>
      </c>
      <c r="C22" s="4" t="s">
        <v>21</v>
      </c>
      <c r="D22" s="7">
        <f>390100.12+822098.69+2295225.65+648</f>
        <v>3508072.46</v>
      </c>
    </row>
    <row r="23" spans="1:4">
      <c r="A23" s="4">
        <v>6633397</v>
      </c>
      <c r="B23" s="4" t="s">
        <v>20</v>
      </c>
      <c r="C23" s="4" t="s">
        <v>22</v>
      </c>
      <c r="D23" s="7">
        <f>14688.42+24256.9</f>
        <v>38945.32</v>
      </c>
    </row>
    <row r="24" spans="1:4">
      <c r="A24" s="4">
        <v>22719938</v>
      </c>
      <c r="B24" s="4" t="s">
        <v>20</v>
      </c>
      <c r="C24" s="4" t="s">
        <v>23</v>
      </c>
      <c r="D24" s="7">
        <f>27882.13+36004.24</f>
        <v>63886.369999999995</v>
      </c>
    </row>
    <row r="25" spans="1:4" ht="30">
      <c r="A25" s="4">
        <v>11302934</v>
      </c>
      <c r="B25" s="4" t="s">
        <v>20</v>
      </c>
      <c r="C25" s="5" t="s">
        <v>24</v>
      </c>
      <c r="D25" s="7">
        <f>95463.91+314318.2</f>
        <v>409782.11</v>
      </c>
    </row>
    <row r="26" spans="1:4">
      <c r="A26" s="4">
        <v>5016482</v>
      </c>
      <c r="B26" s="4" t="s">
        <v>20</v>
      </c>
      <c r="C26" s="4" t="s">
        <v>25</v>
      </c>
      <c r="D26" s="7">
        <f>1911.96+16637.8+25846.69</f>
        <v>44396.45</v>
      </c>
    </row>
    <row r="27" spans="1:4">
      <c r="A27" s="4">
        <v>5189211</v>
      </c>
      <c r="B27" s="4" t="s">
        <v>20</v>
      </c>
      <c r="C27" s="4" t="s">
        <v>1</v>
      </c>
      <c r="D27" s="7">
        <f>37081.84+928400.24+2224705.66+4258.36</f>
        <v>3194446.1</v>
      </c>
    </row>
    <row r="28" spans="1:4">
      <c r="A28" s="4">
        <v>39011692</v>
      </c>
      <c r="B28" s="4" t="s">
        <v>20</v>
      </c>
      <c r="C28" s="4" t="s">
        <v>26</v>
      </c>
      <c r="D28" s="7">
        <f>47824.83+143919.82</f>
        <v>191744.65000000002</v>
      </c>
    </row>
    <row r="29" spans="1:4">
      <c r="A29" s="4">
        <v>19192454</v>
      </c>
      <c r="B29" s="4" t="s">
        <v>20</v>
      </c>
      <c r="C29" s="4" t="s">
        <v>27</v>
      </c>
      <c r="D29" s="7">
        <f>32584.98+75501.26</f>
        <v>108086.23999999999</v>
      </c>
    </row>
    <row r="30" spans="1:4" ht="30">
      <c r="A30" s="4">
        <v>27934376</v>
      </c>
      <c r="B30" s="4" t="s">
        <v>20</v>
      </c>
      <c r="C30" s="5" t="s">
        <v>28</v>
      </c>
      <c r="D30" s="7">
        <f>5184+73277.85+201359.04</f>
        <v>279820.89</v>
      </c>
    </row>
    <row r="31" spans="1:4">
      <c r="A31" s="4">
        <v>33356188</v>
      </c>
      <c r="B31" s="4" t="s">
        <v>20</v>
      </c>
      <c r="C31" s="4" t="s">
        <v>29</v>
      </c>
      <c r="D31" s="7">
        <f>40220.76+97892.82</f>
        <v>138113.58000000002</v>
      </c>
    </row>
    <row r="32" spans="1:4">
      <c r="A32" s="4">
        <v>16687408</v>
      </c>
      <c r="B32" s="4" t="s">
        <v>20</v>
      </c>
      <c r="C32" s="4" t="s">
        <v>30</v>
      </c>
      <c r="D32" s="7">
        <f>17527.85+66120.52</f>
        <v>83648.37</v>
      </c>
    </row>
    <row r="33" spans="1:4">
      <c r="A33" s="4">
        <v>24126902</v>
      </c>
      <c r="B33" s="4" t="s">
        <v>20</v>
      </c>
      <c r="C33" s="4" t="s">
        <v>31</v>
      </c>
      <c r="D33" s="7">
        <f>38872+26733.39+71163.33</f>
        <v>136768.72</v>
      </c>
    </row>
    <row r="34" spans="1:4">
      <c r="A34" s="4">
        <v>29290603</v>
      </c>
      <c r="B34" s="4" t="s">
        <v>20</v>
      </c>
      <c r="C34" s="4" t="s">
        <v>32</v>
      </c>
      <c r="D34" s="7">
        <f>356648.72+785082.17</f>
        <v>1141730.8900000001</v>
      </c>
    </row>
    <row r="35" spans="1:4">
      <c r="A35" s="4">
        <v>30492266</v>
      </c>
      <c r="B35" s="4" t="s">
        <v>20</v>
      </c>
      <c r="C35" s="4" t="s">
        <v>33</v>
      </c>
      <c r="D35" s="7">
        <f>38751.92+73751.52</f>
        <v>112503.44</v>
      </c>
    </row>
    <row r="36" spans="1:4" ht="30">
      <c r="A36" s="4">
        <v>4548538</v>
      </c>
      <c r="B36" s="4" t="s">
        <v>20</v>
      </c>
      <c r="C36" s="5" t="s">
        <v>2</v>
      </c>
      <c r="D36" s="7">
        <f>1516886.83+3912573.99+6570.17</f>
        <v>5436030.9900000002</v>
      </c>
    </row>
    <row r="37" spans="1:4">
      <c r="A37" s="4">
        <v>2491516</v>
      </c>
      <c r="B37" s="4" t="s">
        <v>20</v>
      </c>
      <c r="C37" s="4" t="s">
        <v>3</v>
      </c>
      <c r="D37" s="7">
        <f>399541.36+755060.72</f>
        <v>1154602.08</v>
      </c>
    </row>
    <row r="38" spans="1:4" ht="30">
      <c r="A38" s="4">
        <v>2487647</v>
      </c>
      <c r="B38" s="4" t="s">
        <v>20</v>
      </c>
      <c r="C38" s="5" t="s">
        <v>4</v>
      </c>
      <c r="D38" s="7">
        <f>788425.37+1874556.42+10114.59</f>
        <v>2673096.38</v>
      </c>
    </row>
    <row r="39" spans="1:4" ht="30">
      <c r="A39" s="4">
        <v>4663448</v>
      </c>
      <c r="B39" s="4" t="s">
        <v>20</v>
      </c>
      <c r="C39" s="5" t="s">
        <v>5</v>
      </c>
      <c r="D39" s="7">
        <f>5733774.29+14504440.3+27947.82</f>
        <v>20266162.41</v>
      </c>
    </row>
    <row r="40" spans="1:4">
      <c r="A40" s="4">
        <v>4483447</v>
      </c>
      <c r="B40" s="4" t="s">
        <v>20</v>
      </c>
      <c r="C40" s="4" t="s">
        <v>6</v>
      </c>
      <c r="D40" s="7">
        <f>2268+3062329.82+7241443.49+5735.53</f>
        <v>10311776.84</v>
      </c>
    </row>
    <row r="41" spans="1:4">
      <c r="A41" s="4">
        <v>4483811</v>
      </c>
      <c r="B41" s="4" t="s">
        <v>20</v>
      </c>
      <c r="C41" s="4" t="s">
        <v>13</v>
      </c>
      <c r="D41" s="7">
        <f>151059.88+546033.26+1673614.94</f>
        <v>2370708.08</v>
      </c>
    </row>
    <row r="42" spans="1:4" ht="30">
      <c r="A42" s="4">
        <v>5189300</v>
      </c>
      <c r="B42" s="4" t="s">
        <v>20</v>
      </c>
      <c r="C42" s="5" t="s">
        <v>14</v>
      </c>
      <c r="D42" s="7">
        <f>2785.78+642764.91+1893354.22</f>
        <v>2538904.91</v>
      </c>
    </row>
    <row r="43" spans="1:4">
      <c r="A43" s="4">
        <v>2502771</v>
      </c>
      <c r="B43" s="4" t="s">
        <v>20</v>
      </c>
      <c r="C43" s="4" t="s">
        <v>15</v>
      </c>
      <c r="D43" s="7">
        <f>229995.79+484717</f>
        <v>714712.79</v>
      </c>
    </row>
    <row r="44" spans="1:4">
      <c r="A44" s="4">
        <v>2501652</v>
      </c>
      <c r="B44" s="4" t="s">
        <v>20</v>
      </c>
      <c r="C44" s="4" t="s">
        <v>16</v>
      </c>
      <c r="D44" s="7">
        <f>419967.28+954666.95</f>
        <v>1374634.23</v>
      </c>
    </row>
    <row r="45" spans="1:4">
      <c r="A45" s="4">
        <v>2503408</v>
      </c>
      <c r="B45" s="4" t="s">
        <v>20</v>
      </c>
      <c r="C45" s="4" t="s">
        <v>17</v>
      </c>
      <c r="D45" s="7">
        <f>187292.31+543581.38</f>
        <v>730873.69</v>
      </c>
    </row>
    <row r="46" spans="1:4">
      <c r="A46" s="4">
        <v>4663456</v>
      </c>
      <c r="B46" s="4" t="s">
        <v>20</v>
      </c>
      <c r="C46" s="4" t="s">
        <v>18</v>
      </c>
      <c r="D46" s="7">
        <f>47712.54+251593.71+612622.11</f>
        <v>911928.36</v>
      </c>
    </row>
    <row r="47" spans="1:4">
      <c r="A47" s="4">
        <v>4483765</v>
      </c>
      <c r="B47" s="4" t="s">
        <v>20</v>
      </c>
      <c r="C47" s="4" t="s">
        <v>19</v>
      </c>
      <c r="D47" s="7">
        <f>251381.36+695469.8</f>
        <v>946851.16</v>
      </c>
    </row>
    <row r="48" spans="1:4">
      <c r="A48" s="4">
        <v>25804892</v>
      </c>
      <c r="B48" s="4" t="s">
        <v>20</v>
      </c>
      <c r="C48" s="4" t="s">
        <v>34</v>
      </c>
      <c r="D48" s="7">
        <f>14562.9+44974.06</f>
        <v>59536.959999999999</v>
      </c>
    </row>
    <row r="49" spans="1:4">
      <c r="A49" s="8">
        <v>17802939</v>
      </c>
      <c r="B49" s="8" t="s">
        <v>35</v>
      </c>
      <c r="C49" s="8" t="s">
        <v>36</v>
      </c>
      <c r="D49" s="9">
        <v>2701250</v>
      </c>
    </row>
    <row r="50" spans="1:4">
      <c r="A50" s="8">
        <v>27934376</v>
      </c>
      <c r="B50" s="8" t="s">
        <v>35</v>
      </c>
      <c r="C50" s="8" t="s">
        <v>37</v>
      </c>
      <c r="D50" s="9">
        <v>1354500</v>
      </c>
    </row>
    <row r="51" spans="1:4">
      <c r="A51" s="8">
        <v>4483447</v>
      </c>
      <c r="B51" s="8" t="s">
        <v>35</v>
      </c>
      <c r="C51" s="8" t="s">
        <v>6</v>
      </c>
      <c r="D51" s="9">
        <v>757550</v>
      </c>
    </row>
    <row r="52" spans="1:4">
      <c r="A52" s="8">
        <v>4548538</v>
      </c>
      <c r="B52" s="8" t="s">
        <v>38</v>
      </c>
      <c r="C52" s="8" t="s">
        <v>39</v>
      </c>
      <c r="D52" s="9">
        <v>39320</v>
      </c>
    </row>
    <row r="53" spans="1:4" ht="45">
      <c r="A53" s="4">
        <v>11302934</v>
      </c>
      <c r="B53" s="5" t="s">
        <v>40</v>
      </c>
      <c r="C53" s="5" t="s">
        <v>12</v>
      </c>
      <c r="D53" s="7">
        <f>298218+22792</f>
        <v>321010</v>
      </c>
    </row>
    <row r="54" spans="1:4" ht="30">
      <c r="A54" s="4">
        <v>5189211</v>
      </c>
      <c r="B54" s="5" t="s">
        <v>40</v>
      </c>
      <c r="C54" s="5" t="s">
        <v>1</v>
      </c>
      <c r="D54" s="7">
        <f>63234+83800+141500</f>
        <v>288534</v>
      </c>
    </row>
    <row r="55" spans="1:4" ht="30">
      <c r="A55" s="4">
        <v>4548538</v>
      </c>
      <c r="B55" s="5" t="s">
        <v>40</v>
      </c>
      <c r="C55" s="5" t="s">
        <v>2</v>
      </c>
      <c r="D55" s="7">
        <f>2426544+373046</f>
        <v>2799590</v>
      </c>
    </row>
    <row r="56" spans="1:4" ht="30">
      <c r="A56" s="4">
        <v>2491516</v>
      </c>
      <c r="B56" s="5" t="s">
        <v>40</v>
      </c>
      <c r="C56" s="4" t="s">
        <v>3</v>
      </c>
      <c r="D56" s="7">
        <f>15590+829768+53200</f>
        <v>898558</v>
      </c>
    </row>
    <row r="57" spans="1:4" ht="30">
      <c r="A57" s="4">
        <v>2487647</v>
      </c>
      <c r="B57" s="5" t="s">
        <v>40</v>
      </c>
      <c r="C57" s="5" t="s">
        <v>4</v>
      </c>
      <c r="D57" s="7">
        <f>4302662+3076274+157334</f>
        <v>7536270</v>
      </c>
    </row>
    <row r="58" spans="1:4" ht="30">
      <c r="A58" s="4">
        <v>4663448</v>
      </c>
      <c r="B58" s="5" t="s">
        <v>40</v>
      </c>
      <c r="C58" s="5" t="s">
        <v>5</v>
      </c>
      <c r="D58" s="7">
        <f>11978512+1190392</f>
        <v>13168904</v>
      </c>
    </row>
    <row r="59" spans="1:4" ht="30">
      <c r="A59" s="4">
        <v>4483447</v>
      </c>
      <c r="B59" s="5" t="s">
        <v>40</v>
      </c>
      <c r="C59" s="5" t="s">
        <v>6</v>
      </c>
      <c r="D59" s="7">
        <f>56353+10312334+665068</f>
        <v>11033755</v>
      </c>
    </row>
    <row r="60" spans="1:4" ht="30">
      <c r="A60" s="4">
        <v>4483811</v>
      </c>
      <c r="B60" s="5" t="s">
        <v>40</v>
      </c>
      <c r="C60" s="4" t="s">
        <v>13</v>
      </c>
      <c r="D60" s="7">
        <f>1566368+103661</f>
        <v>1670029</v>
      </c>
    </row>
    <row r="61" spans="1:4" ht="30">
      <c r="A61" s="4">
        <v>5189300</v>
      </c>
      <c r="B61" s="5" t="s">
        <v>40</v>
      </c>
      <c r="C61" s="5" t="s">
        <v>14</v>
      </c>
      <c r="D61" s="7">
        <f>1875329+112438</f>
        <v>1987767</v>
      </c>
    </row>
    <row r="62" spans="1:4" ht="30">
      <c r="A62" s="4">
        <v>2502771</v>
      </c>
      <c r="B62" s="5" t="s">
        <v>40</v>
      </c>
      <c r="C62" s="4" t="s">
        <v>15</v>
      </c>
      <c r="D62" s="7">
        <f>1155072+30892+28800</f>
        <v>1214764</v>
      </c>
    </row>
    <row r="63" spans="1:4" ht="30">
      <c r="A63" s="4">
        <v>2501652</v>
      </c>
      <c r="B63" s="5" t="s">
        <v>40</v>
      </c>
      <c r="C63" s="5" t="s">
        <v>16</v>
      </c>
      <c r="D63" s="7">
        <f>1946411+151874</f>
        <v>2098285</v>
      </c>
    </row>
    <row r="64" spans="1:4" ht="30">
      <c r="A64" s="4">
        <v>2503408</v>
      </c>
      <c r="B64" s="5" t="s">
        <v>40</v>
      </c>
      <c r="C64" s="4" t="s">
        <v>17</v>
      </c>
      <c r="D64" s="7">
        <f>507150+45317</f>
        <v>552467</v>
      </c>
    </row>
    <row r="65" spans="1:4" ht="30">
      <c r="A65" s="4">
        <v>4663456</v>
      </c>
      <c r="B65" s="5" t="s">
        <v>40</v>
      </c>
      <c r="C65" s="4" t="s">
        <v>18</v>
      </c>
      <c r="D65" s="7">
        <f>838502+57552</f>
        <v>896054</v>
      </c>
    </row>
    <row r="66" spans="1:4" ht="30">
      <c r="A66" s="4">
        <v>4483765</v>
      </c>
      <c r="B66" s="5" t="s">
        <v>40</v>
      </c>
      <c r="C66" s="4" t="s">
        <v>19</v>
      </c>
      <c r="D66" s="7">
        <f>902492+65334</f>
        <v>967826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2024-05-08T07:41:21Z</dcterms:created>
  <dcterms:modified xsi:type="dcterms:W3CDTF">2024-05-08T10:29:32Z</dcterms:modified>
</cp:coreProperties>
</file>